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CALCULATE PITCH" sheetId="1" r:id="rId1"/>
    <sheet name="INFORMAÇÕES" sheetId="2" r:id="rId2"/>
  </sheets>
  <calcPr calcId="125725"/>
</workbook>
</file>

<file path=xl/calcChain.xml><?xml version="1.0" encoding="utf-8"?>
<calcChain xmlns="http://schemas.openxmlformats.org/spreadsheetml/2006/main">
  <c r="L5" i="1"/>
  <c r="C7" s="1"/>
  <c r="B7" l="1"/>
  <c r="C6"/>
  <c r="D7"/>
  <c r="E7" s="1"/>
  <c r="B6"/>
  <c r="D6"/>
  <c r="F7" l="1"/>
  <c r="G7" s="1"/>
  <c r="H7" s="1"/>
  <c r="I7" s="1"/>
  <c r="J7" s="1"/>
  <c r="K7" s="1"/>
  <c r="L7" s="1"/>
  <c r="C10" s="1"/>
  <c r="D10" s="1"/>
  <c r="E10" s="1"/>
  <c r="F10" s="1"/>
  <c r="G10" s="1"/>
  <c r="H10" s="1"/>
  <c r="I10" s="1"/>
  <c r="J10" s="1"/>
  <c r="K10" s="1"/>
  <c r="L10" s="1"/>
  <c r="C13" s="1"/>
  <c r="D13" s="1"/>
  <c r="E13" s="1"/>
  <c r="F13" s="1"/>
  <c r="G13" s="1"/>
  <c r="H13" s="1"/>
  <c r="I13" s="1"/>
  <c r="J13" s="1"/>
  <c r="K13" s="1"/>
  <c r="L13" s="1"/>
  <c r="C16" s="1"/>
  <c r="D16" s="1"/>
  <c r="E16" s="1"/>
  <c r="F16" s="1"/>
  <c r="G16" s="1"/>
  <c r="H16" s="1"/>
  <c r="I16" s="1"/>
  <c r="J16" s="1"/>
  <c r="K16" s="1"/>
  <c r="L16" s="1"/>
  <c r="C19" s="1"/>
  <c r="D19" s="1"/>
  <c r="E19" s="1"/>
  <c r="F19" s="1"/>
  <c r="G19" s="1"/>
  <c r="H19" s="1"/>
  <c r="I19" s="1"/>
  <c r="J19" s="1"/>
  <c r="K19" s="1"/>
  <c r="L19" s="1"/>
  <c r="E6"/>
  <c r="F6" l="1"/>
  <c r="G6" l="1"/>
  <c r="H6" l="1"/>
  <c r="I6" l="1"/>
  <c r="J6" l="1"/>
  <c r="K6" l="1"/>
  <c r="B10" l="1"/>
  <c r="L6"/>
  <c r="B9" l="1"/>
  <c r="C9"/>
  <c r="D9" l="1"/>
  <c r="E9" l="1"/>
  <c r="F9" l="1"/>
  <c r="G9" l="1"/>
  <c r="H9" l="1"/>
  <c r="I9" l="1"/>
  <c r="J9" l="1"/>
  <c r="K9" l="1"/>
  <c r="B13" l="1"/>
  <c r="L9"/>
  <c r="B12" l="1"/>
  <c r="C12"/>
  <c r="D12" l="1"/>
  <c r="E12" l="1"/>
  <c r="F12" l="1"/>
  <c r="G12" l="1"/>
  <c r="H12" l="1"/>
  <c r="I12" l="1"/>
  <c r="J12" l="1"/>
  <c r="K12" l="1"/>
  <c r="B16" l="1"/>
  <c r="L12"/>
  <c r="B15" l="1"/>
  <c r="C15"/>
  <c r="D15" l="1"/>
  <c r="E15" l="1"/>
  <c r="F15" l="1"/>
  <c r="G15" l="1"/>
  <c r="H15" l="1"/>
  <c r="I15" l="1"/>
  <c r="J15" l="1"/>
  <c r="K15" l="1"/>
  <c r="L15" l="1"/>
  <c r="B19"/>
  <c r="B18" l="1"/>
  <c r="C18"/>
  <c r="D18" l="1"/>
  <c r="E18" l="1"/>
  <c r="F18" l="1"/>
  <c r="G18" l="1"/>
  <c r="H18" l="1"/>
  <c r="I18" l="1"/>
  <c r="J18" l="1"/>
  <c r="L18" l="1"/>
  <c r="K18"/>
</calcChain>
</file>

<file path=xl/sharedStrings.xml><?xml version="1.0" encoding="utf-8"?>
<sst xmlns="http://schemas.openxmlformats.org/spreadsheetml/2006/main" count="16" uniqueCount="16">
  <si>
    <t xml:space="preserve">Quantidade de furos </t>
  </si>
  <si>
    <t>PITCH - Distância entre furos (mm)</t>
  </si>
  <si>
    <r>
      <t xml:space="preserve"> </t>
    </r>
    <r>
      <rPr>
        <b/>
        <sz val="14"/>
        <color theme="0"/>
        <rFont val="Calibri"/>
        <family val="2"/>
        <scheme val="minor"/>
      </rPr>
      <t/>
    </r>
  </si>
  <si>
    <t>CALCULATE PITCH</t>
  </si>
  <si>
    <t>Autor: Lauri Gomes Filho    -   lauri.gomes@hotmail.com     -    05/2012 -  Direitos Reservados</t>
  </si>
  <si>
    <t>Comprimento da linha de furos  (mm)</t>
  </si>
  <si>
    <t>1 - Digite o comprimento da linha de furos;</t>
  </si>
  <si>
    <t>Informações sobre a utilização do "CALCULATE PITCH"</t>
  </si>
  <si>
    <t xml:space="preserve">4 - Veja na tabela o posicionamento e a quantidade de furos a ser tranferido para a peça através de uma régua, sem a necessidade de ficar dividindo ou calculando os espaços entre furos. </t>
  </si>
  <si>
    <t>Exemplo: Comprimento: 350 mm    9 furos   pitch= 41,3 mm</t>
  </si>
  <si>
    <t xml:space="preserve">                    Comprimento: 350 mm    10 furos   pitch= 36,7 mm</t>
  </si>
  <si>
    <t xml:space="preserve">Distância da bordas: 1° e último furos (mm) </t>
  </si>
  <si>
    <t>2- Digite a distância da borda ao primeiro furo (10 mm mínimo para rebites A4 e A5). Esta será também a medida do último furo à outra borda.</t>
  </si>
  <si>
    <r>
      <t xml:space="preserve">6 - Dúvida ou sugestões:  </t>
    </r>
    <r>
      <rPr>
        <b/>
        <i/>
        <sz val="11"/>
        <color rgb="FF002060"/>
        <rFont val="Calibri"/>
        <family val="2"/>
        <scheme val="minor"/>
      </rPr>
      <t>lauri.gomes@hotmail.com</t>
    </r>
  </si>
  <si>
    <t>3 - Digite a quantidade de furos desejada ou ajuste para que fique o mais próximo possível do "pitch" (no exemplo pitch = 40 mm). (É melhor um furo a mais do que  a menos). Observe o valor apresentado na calculadora.</t>
  </si>
  <si>
    <r>
      <t xml:space="preserve">5 - Para fazer a divisão entre dois furos apenas, sem distancia das bordas, deixe o valor da </t>
    </r>
    <r>
      <rPr>
        <b/>
        <sz val="11"/>
        <color rgb="FF002060"/>
        <rFont val="Calibri"/>
        <family val="2"/>
        <scheme val="minor"/>
      </rPr>
      <t>"distância da borda" = 0</t>
    </r>
    <r>
      <rPr>
        <sz val="11"/>
        <color rgb="FF002060"/>
        <rFont val="Calibri"/>
        <family val="2"/>
        <scheme val="minor"/>
      </rPr>
      <t xml:space="preserve"> (zero) e veja o resultado na tabela.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</si>
</sst>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Arial"/>
      <family val="2"/>
    </font>
    <font>
      <b/>
      <i/>
      <sz val="12"/>
      <color theme="3" tint="-0.249977111117893"/>
      <name val="Arial"/>
      <family val="2"/>
    </font>
    <font>
      <b/>
      <i/>
      <sz val="14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164" fontId="4" fillId="5" borderId="23" xfId="0" applyNumberFormat="1" applyFont="1" applyFill="1" applyBorder="1" applyAlignment="1" applyProtection="1">
      <alignment horizontal="right" vertical="center"/>
      <protection locked="0"/>
    </xf>
    <xf numFmtId="0" fontId="4" fillId="2" borderId="22" xfId="0" applyFont="1" applyFill="1" applyBorder="1" applyAlignment="1">
      <alignment vertical="center"/>
    </xf>
    <xf numFmtId="1" fontId="5" fillId="5" borderId="23" xfId="0" applyNumberFormat="1" applyFont="1" applyFill="1" applyBorder="1" applyAlignment="1" applyProtection="1">
      <alignment horizontal="right" vertical="center"/>
      <protection locked="0"/>
    </xf>
    <xf numFmtId="164" fontId="3" fillId="4" borderId="6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165" fontId="4" fillId="5" borderId="26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/>
    <xf numFmtId="0" fontId="7" fillId="4" borderId="29" xfId="0" applyFont="1" applyFill="1" applyBorder="1" applyAlignment="1">
      <alignment horizontal="left" vertical="center"/>
    </xf>
    <xf numFmtId="0" fontId="0" fillId="8" borderId="0" xfId="0" applyFill="1" applyAlignment="1">
      <alignment horizontal="center" vertical="center"/>
    </xf>
    <xf numFmtId="1" fontId="9" fillId="9" borderId="7" xfId="0" applyNumberFormat="1" applyFont="1" applyFill="1" applyBorder="1" applyAlignment="1">
      <alignment horizontal="center" vertical="center"/>
    </xf>
    <xf numFmtId="1" fontId="9" fillId="9" borderId="8" xfId="0" applyNumberFormat="1" applyFont="1" applyFill="1" applyBorder="1" applyAlignment="1">
      <alignment horizontal="center" vertical="center"/>
    </xf>
    <xf numFmtId="1" fontId="9" fillId="9" borderId="9" xfId="0" applyNumberFormat="1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7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16" xfId="0" applyFill="1" applyBorder="1" applyAlignment="1">
      <alignment horizontal="center" vertical="center"/>
    </xf>
    <xf numFmtId="0" fontId="0" fillId="7" borderId="14" xfId="0" applyFill="1" applyBorder="1"/>
    <xf numFmtId="0" fontId="0" fillId="7" borderId="15" xfId="0" applyFill="1" applyBorder="1"/>
    <xf numFmtId="0" fontId="0" fillId="7" borderId="21" xfId="0" applyFill="1" applyBorder="1"/>
    <xf numFmtId="0" fontId="0" fillId="7" borderId="28" xfId="0" applyFill="1" applyBorder="1"/>
    <xf numFmtId="0" fontId="0" fillId="7" borderId="13" xfId="0" applyFill="1" applyBorder="1"/>
    <xf numFmtId="0" fontId="0" fillId="7" borderId="0" xfId="0" applyFill="1" applyBorder="1"/>
    <xf numFmtId="0" fontId="0" fillId="7" borderId="20" xfId="0" applyFill="1" applyBorder="1"/>
    <xf numFmtId="0" fontId="7" fillId="4" borderId="22" xfId="0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/>
    </xf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6" fillId="6" borderId="18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9" borderId="0" xfId="0" applyFill="1"/>
    <xf numFmtId="0" fontId="0" fillId="4" borderId="0" xfId="0" applyFill="1"/>
    <xf numFmtId="0" fontId="10" fillId="0" borderId="0" xfId="0" applyFont="1" applyAlignment="1">
      <alignment vertical="center"/>
    </xf>
    <xf numFmtId="0" fontId="13" fillId="9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9525</xdr:rowOff>
    </xdr:from>
    <xdr:to>
      <xdr:col>8</xdr:col>
      <xdr:colOff>157821</xdr:colOff>
      <xdr:row>0</xdr:row>
      <xdr:rowOff>885825</xdr:rowOff>
    </xdr:to>
    <xdr:pic>
      <xdr:nvPicPr>
        <xdr:cNvPr id="2" name="Imagem 1" descr="FUR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9525"/>
          <a:ext cx="3805896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L4" sqref="L4"/>
    </sheetView>
  </sheetViews>
  <sheetFormatPr defaultRowHeight="15"/>
  <cols>
    <col min="1" max="1" width="12.7109375" customWidth="1"/>
    <col min="2" max="2" width="22.7109375" customWidth="1"/>
    <col min="6" max="6" width="9.7109375" bestFit="1" customWidth="1"/>
    <col min="12" max="12" width="9.7109375" bestFit="1" customWidth="1"/>
    <col min="13" max="13" width="11.85546875" customWidth="1"/>
  </cols>
  <sheetData>
    <row r="1" spans="1:15" ht="71.25" customHeight="1" thickBot="1">
      <c r="A1" s="16"/>
      <c r="B1" s="44" t="s">
        <v>2</v>
      </c>
      <c r="C1" s="45"/>
      <c r="D1" s="45"/>
      <c r="E1" s="45"/>
      <c r="F1" s="45"/>
      <c r="G1" s="45"/>
      <c r="H1" s="45"/>
      <c r="I1" s="45"/>
      <c r="J1" s="42" t="s">
        <v>3</v>
      </c>
      <c r="K1" s="42"/>
      <c r="L1" s="43"/>
      <c r="M1" s="16"/>
      <c r="N1" s="16"/>
      <c r="O1" s="16"/>
    </row>
    <row r="2" spans="1:15" ht="19.5" customHeight="1">
      <c r="A2" s="16"/>
      <c r="B2" s="14" t="s">
        <v>5</v>
      </c>
      <c r="C2" s="49"/>
      <c r="D2" s="49"/>
      <c r="E2" s="49"/>
      <c r="F2" s="49"/>
      <c r="G2" s="49"/>
      <c r="H2" s="49"/>
      <c r="I2" s="49"/>
      <c r="J2" s="49"/>
      <c r="K2" s="50"/>
      <c r="L2" s="15">
        <v>350</v>
      </c>
      <c r="M2" s="16"/>
      <c r="N2" s="16"/>
      <c r="O2" s="16"/>
    </row>
    <row r="3" spans="1:15" ht="19.5" customHeight="1">
      <c r="A3" s="16"/>
      <c r="B3" s="9" t="s">
        <v>11</v>
      </c>
      <c r="C3" s="53"/>
      <c r="D3" s="53"/>
      <c r="E3" s="53"/>
      <c r="F3" s="53"/>
      <c r="G3" s="53"/>
      <c r="H3" s="53"/>
      <c r="I3" s="53"/>
      <c r="J3" s="53"/>
      <c r="K3" s="54"/>
      <c r="L3" s="10">
        <v>10</v>
      </c>
      <c r="M3" s="16"/>
      <c r="N3" s="16"/>
      <c r="O3" s="16"/>
    </row>
    <row r="4" spans="1:15" ht="19.5" customHeight="1">
      <c r="A4" s="16"/>
      <c r="B4" s="11" t="s">
        <v>0</v>
      </c>
      <c r="C4" s="51"/>
      <c r="D4" s="51"/>
      <c r="E4" s="51"/>
      <c r="F4" s="51"/>
      <c r="G4" s="51"/>
      <c r="H4" s="51"/>
      <c r="I4" s="51"/>
      <c r="J4" s="51"/>
      <c r="K4" s="52"/>
      <c r="L4" s="12">
        <v>10</v>
      </c>
      <c r="M4" s="16"/>
      <c r="N4" s="16"/>
      <c r="O4" s="16"/>
    </row>
    <row r="5" spans="1:15" ht="19.5" customHeight="1" thickBot="1">
      <c r="A5" s="16"/>
      <c r="B5" s="8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13">
        <f>IF(L4&lt;2,"",IF(L4&gt;50,"",(L2-(L3*2))/(L4-1)))</f>
        <v>36.666666666666664</v>
      </c>
      <c r="M5" s="16"/>
      <c r="N5" s="16"/>
      <c r="O5" s="16"/>
    </row>
    <row r="6" spans="1:15">
      <c r="A6" s="16"/>
      <c r="B6" s="17" t="str">
        <f>IF(C7="","","NÚMERO DE FUROS  ")</f>
        <v xml:space="preserve">NÚMERO DE FUROS  </v>
      </c>
      <c r="C6" s="2">
        <f>IF(C7="","",1)</f>
        <v>1</v>
      </c>
      <c r="D6" s="3">
        <f>IF(D7="","",2)</f>
        <v>2</v>
      </c>
      <c r="E6" s="3">
        <f>IF(E7="","",3)</f>
        <v>3</v>
      </c>
      <c r="F6" s="3">
        <f>IF(F7="","",4)</f>
        <v>4</v>
      </c>
      <c r="G6" s="3">
        <f>IF(G7="","",5)</f>
        <v>5</v>
      </c>
      <c r="H6" s="3">
        <f>IF(H7="","",6)</f>
        <v>6</v>
      </c>
      <c r="I6" s="3">
        <f>IF(I7="","",7)</f>
        <v>7</v>
      </c>
      <c r="J6" s="3">
        <f>IF(J7="","",8)</f>
        <v>8</v>
      </c>
      <c r="K6" s="3">
        <f>IF(K7="","",9)</f>
        <v>9</v>
      </c>
      <c r="L6" s="4">
        <f>IF(L7="","",10)</f>
        <v>10</v>
      </c>
      <c r="M6" s="16"/>
      <c r="N6" s="16"/>
      <c r="O6" s="16"/>
    </row>
    <row r="7" spans="1:15" ht="15.75">
      <c r="A7" s="16"/>
      <c r="B7" s="36" t="str">
        <f>IF(C7="","","POSIÇÃO NA ESCALA - mm")</f>
        <v>POSIÇÃO NA ESCALA - mm</v>
      </c>
      <c r="C7" s="19">
        <f>IF(L5=0,"",IF(L4&lt;2,"",IF(L4&gt;50,"",IF(L2&lt;20,"",L3))))</f>
        <v>10</v>
      </c>
      <c r="D7" s="20">
        <f>IF(C7="","",IF(C7+L5&lt;=L2-L3,C7+L5,""))</f>
        <v>46.666666666666664</v>
      </c>
      <c r="E7" s="20">
        <f>IF(D7="","",IF(D7+L5&lt;=L2-L3,D7+L5,""))</f>
        <v>83.333333333333329</v>
      </c>
      <c r="F7" s="20">
        <f>IF(E7="","",IF(E7+L5&lt;=L2-L3,E7+L5,""))</f>
        <v>120</v>
      </c>
      <c r="G7" s="20">
        <f>IF(F7="","",IF(F7+L5&lt;=L2-L3,F7+L5,""))</f>
        <v>156.66666666666666</v>
      </c>
      <c r="H7" s="20">
        <f>IF(G7="","",IF(G7+L5&lt;=L2-L3,G7+L5,""))</f>
        <v>193.33333333333331</v>
      </c>
      <c r="I7" s="20">
        <f>IF(H7="","",IF(H7+L5&lt;=L2-L3,H7+L5,""))</f>
        <v>229.99999999999997</v>
      </c>
      <c r="J7" s="20">
        <f>IF(I7="","",IF(I7+L5&lt;=L2-L3,I7+L5,""))</f>
        <v>266.66666666666663</v>
      </c>
      <c r="K7" s="20">
        <f>IF(J7="","",IF(J7+L5&lt;=L2-L3,J7+L5,""))</f>
        <v>303.33333333333331</v>
      </c>
      <c r="L7" s="21">
        <f>IF(K7="","",IF(K7+L5&lt;=L2-L3,K7+L5,""))</f>
        <v>340</v>
      </c>
      <c r="M7" s="16"/>
      <c r="N7" s="16"/>
      <c r="O7" s="16"/>
    </row>
    <row r="8" spans="1:15" ht="12" customHeight="1">
      <c r="A8" s="16"/>
      <c r="B8" s="37"/>
      <c r="C8" s="22"/>
      <c r="D8" s="23"/>
      <c r="E8" s="23"/>
      <c r="F8" s="23"/>
      <c r="G8" s="23"/>
      <c r="H8" s="23"/>
      <c r="I8" s="23"/>
      <c r="J8" s="23"/>
      <c r="K8" s="23"/>
      <c r="L8" s="24"/>
      <c r="M8" s="16"/>
      <c r="N8" s="16"/>
      <c r="O8" s="16"/>
    </row>
    <row r="9" spans="1:15">
      <c r="A9" s="16"/>
      <c r="B9" s="36" t="str">
        <f>IF(C10="","","NÚMERO DE FUROS  ")</f>
        <v/>
      </c>
      <c r="C9" s="5" t="str">
        <f>IF(C10="","",11)</f>
        <v/>
      </c>
      <c r="D9" s="6" t="str">
        <f>IF(D10="","",12)</f>
        <v/>
      </c>
      <c r="E9" s="6" t="str">
        <f>IF(E10="","",13)</f>
        <v/>
      </c>
      <c r="F9" s="6" t="str">
        <f>IF(F10="","",14)</f>
        <v/>
      </c>
      <c r="G9" s="6" t="str">
        <f>IF(G10="","",15)</f>
        <v/>
      </c>
      <c r="H9" s="6" t="str">
        <f>IF(H10="","",16)</f>
        <v/>
      </c>
      <c r="I9" s="6" t="str">
        <f>IF(I10="","",17)</f>
        <v/>
      </c>
      <c r="J9" s="6" t="str">
        <f>IF(J10="","",18)</f>
        <v/>
      </c>
      <c r="K9" s="6" t="str">
        <f>IF(K10="","",19)</f>
        <v/>
      </c>
      <c r="L9" s="7" t="str">
        <f>IF(L10="","",20)</f>
        <v/>
      </c>
      <c r="M9" s="16"/>
      <c r="N9" s="16"/>
      <c r="O9" s="16"/>
    </row>
    <row r="10" spans="1:15" ht="15.75">
      <c r="A10" s="16"/>
      <c r="B10" s="36" t="str">
        <f>IF(C10="","","POSIÇÃO NA ESCALA - mm")</f>
        <v/>
      </c>
      <c r="C10" s="19" t="str">
        <f>IF(L7="","",IF(L7+L5&lt;=L2-L3,L7+L5,""))</f>
        <v/>
      </c>
      <c r="D10" s="20" t="str">
        <f>IF(C10="","",IF(C10+L5&lt;=L2-L3,C10+L5,""))</f>
        <v/>
      </c>
      <c r="E10" s="20" t="str">
        <f>IF(D10="","",IF(D10+L5&lt;=L2-L3,D10+L5,""))</f>
        <v/>
      </c>
      <c r="F10" s="20" t="str">
        <f>IF(E10="","",IF(E10+L5&lt;=L2-L3,E10+L5,""))</f>
        <v/>
      </c>
      <c r="G10" s="20" t="str">
        <f>IF(F10="","",IF(F10+L5&lt;=L2-L3,F10+L5,""))</f>
        <v/>
      </c>
      <c r="H10" s="20" t="str">
        <f>IF(G10="","",IF(G10+L5&lt;=L2-L3,G10+L5,""))</f>
        <v/>
      </c>
      <c r="I10" s="20" t="str">
        <f>IF(H10="","",IF(H10+L5&lt;=L2-L3,H10+L5,""))</f>
        <v/>
      </c>
      <c r="J10" s="20" t="str">
        <f>IF(I10="","",IF(I10+L5&lt;=L2-L3,I10+L5,""))</f>
        <v/>
      </c>
      <c r="K10" s="20" t="str">
        <f>IF(J10="","",IF(J10+L5&lt;=L2-L3,J10+L5,""))</f>
        <v/>
      </c>
      <c r="L10" s="21" t="str">
        <f>IF(K10="","",IF(K10+L5&lt;=L2-L3,K10+L5,""))</f>
        <v/>
      </c>
      <c r="M10" s="16"/>
      <c r="N10" s="16"/>
      <c r="O10" s="16"/>
    </row>
    <row r="11" spans="1:15" ht="12" customHeight="1">
      <c r="A11" s="16"/>
      <c r="B11" s="37"/>
      <c r="C11" s="25"/>
      <c r="D11" s="23"/>
      <c r="E11" s="23"/>
      <c r="F11" s="23"/>
      <c r="G11" s="23"/>
      <c r="H11" s="23"/>
      <c r="I11" s="23"/>
      <c r="J11" s="23"/>
      <c r="K11" s="23"/>
      <c r="L11" s="24"/>
      <c r="M11" s="16"/>
      <c r="N11" s="16"/>
      <c r="O11" s="16"/>
    </row>
    <row r="12" spans="1:15">
      <c r="A12" s="16"/>
      <c r="B12" s="36" t="str">
        <f>IF(C13="","","NÚMERO DE FUROS  ")</f>
        <v/>
      </c>
      <c r="C12" s="5" t="str">
        <f>IF(C13="","",21)</f>
        <v/>
      </c>
      <c r="D12" s="6" t="str">
        <f>IF(D13="","",22)</f>
        <v/>
      </c>
      <c r="E12" s="6" t="str">
        <f>IF(E13="","",23)</f>
        <v/>
      </c>
      <c r="F12" s="6" t="str">
        <f>IF(F13="","",24)</f>
        <v/>
      </c>
      <c r="G12" s="6" t="str">
        <f>IF(G13="","",25)</f>
        <v/>
      </c>
      <c r="H12" s="6" t="str">
        <f>IF(H13="","",26)</f>
        <v/>
      </c>
      <c r="I12" s="6" t="str">
        <f>IF(I13="","",27)</f>
        <v/>
      </c>
      <c r="J12" s="6" t="str">
        <f>IF(J13="","",28)</f>
        <v/>
      </c>
      <c r="K12" s="6" t="str">
        <f>IF(K13="","",29)</f>
        <v/>
      </c>
      <c r="L12" s="7" t="str">
        <f>IF(L13="","",30)</f>
        <v/>
      </c>
      <c r="M12" s="16"/>
      <c r="N12" s="16"/>
      <c r="O12" s="16"/>
    </row>
    <row r="13" spans="1:15" ht="15.75">
      <c r="A13" s="16"/>
      <c r="B13" s="36" t="str">
        <f>IF(C13="","","POSIÇÃO NA ESCALA - mm")</f>
        <v/>
      </c>
      <c r="C13" s="19" t="str">
        <f>IF(L10="","",IF(L10+L5&lt;=L2-L3,L10+L5,""))</f>
        <v/>
      </c>
      <c r="D13" s="20" t="str">
        <f>IF(C13="","",IF(C13+L5&lt;=L2-L3,C13+L5,""))</f>
        <v/>
      </c>
      <c r="E13" s="20" t="str">
        <f>IF(D13="","",IF(D13+L5&lt;=L2-L3,D13+L5,""))</f>
        <v/>
      </c>
      <c r="F13" s="20" t="str">
        <f>IF(E13="","",IF(E13+L5&lt;=L2-L3,E13+L5,""))</f>
        <v/>
      </c>
      <c r="G13" s="20" t="str">
        <f>IF(F13="","",IF(F13+L5&lt;=L2-L3,F13+L5,""))</f>
        <v/>
      </c>
      <c r="H13" s="20" t="str">
        <f>IF(G13="","",IF(G13+L5&lt;=L2-L3,G13+L5,""))</f>
        <v/>
      </c>
      <c r="I13" s="20" t="str">
        <f>IF(H13="","",IF(H13+L5&lt;=L2-L3,H13+L5,""))</f>
        <v/>
      </c>
      <c r="J13" s="20" t="str">
        <f>IF(I13="","",IF(I13+L5&lt;=L2-L3,I13+L5,""))</f>
        <v/>
      </c>
      <c r="K13" s="20" t="str">
        <f>IF(J13="","",IF(J13+L5&lt;=L2-L3,J13+L5,""))</f>
        <v/>
      </c>
      <c r="L13" s="21" t="str">
        <f>IF(K13="","",IF(K13+L5&lt;=L2-L3,K13+L5,""))</f>
        <v/>
      </c>
      <c r="M13" s="16"/>
      <c r="N13" s="16"/>
      <c r="O13" s="16"/>
    </row>
    <row r="14" spans="1:15" ht="12" customHeight="1">
      <c r="A14" s="16"/>
      <c r="B14" s="37"/>
      <c r="C14" s="22"/>
      <c r="D14" s="26"/>
      <c r="E14" s="26"/>
      <c r="F14" s="26"/>
      <c r="G14" s="26"/>
      <c r="H14" s="26"/>
      <c r="I14" s="26"/>
      <c r="J14" s="26"/>
      <c r="K14" s="26"/>
      <c r="L14" s="27"/>
      <c r="M14" s="16"/>
      <c r="N14" s="16"/>
      <c r="O14" s="16"/>
    </row>
    <row r="15" spans="1:15">
      <c r="A15" s="16"/>
      <c r="B15" s="36" t="str">
        <f>IF(C16="","","NÚMERO DE FUROS  ")</f>
        <v/>
      </c>
      <c r="C15" s="5" t="str">
        <f>IF(C16="","",31)</f>
        <v/>
      </c>
      <c r="D15" s="6" t="str">
        <f>IF(D16="","",32)</f>
        <v/>
      </c>
      <c r="E15" s="6" t="str">
        <f>IF(E16="","",33)</f>
        <v/>
      </c>
      <c r="F15" s="6" t="str">
        <f>IF(F16="","",34)</f>
        <v/>
      </c>
      <c r="G15" s="6" t="str">
        <f>IF(G16="","",35)</f>
        <v/>
      </c>
      <c r="H15" s="6" t="str">
        <f>IF(H16="","",36)</f>
        <v/>
      </c>
      <c r="I15" s="6" t="str">
        <f>IF(I16="","",37)</f>
        <v/>
      </c>
      <c r="J15" s="6" t="str">
        <f>IF(J16="","",38)</f>
        <v/>
      </c>
      <c r="K15" s="6" t="str">
        <f>IF(K16="","",39)</f>
        <v/>
      </c>
      <c r="L15" s="7" t="str">
        <f>IF(L16="","",40)</f>
        <v/>
      </c>
      <c r="M15" s="16"/>
      <c r="N15" s="16"/>
      <c r="O15" s="16"/>
    </row>
    <row r="16" spans="1:15" ht="15.75">
      <c r="A16" s="16"/>
      <c r="B16" s="36" t="str">
        <f>IF(C16="","","POSIÇÃO NA ESCALA - mm")</f>
        <v/>
      </c>
      <c r="C16" s="19" t="str">
        <f>IF(L13="","",IF(L13+L5&lt;=L2-L3,L13+L5,""))</f>
        <v/>
      </c>
      <c r="D16" s="20" t="str">
        <f>IF(C16="","",IF(C16+L5&lt;=L2-L3,C16+L5,""))</f>
        <v/>
      </c>
      <c r="E16" s="20" t="str">
        <f>IF(D16="","",IF(D16+L5&lt;=L2-L3,D16+L5,""))</f>
        <v/>
      </c>
      <c r="F16" s="20" t="str">
        <f>IF(E16="","",IF(E16+L5&lt;=L2-L3,E16+L5,""))</f>
        <v/>
      </c>
      <c r="G16" s="20" t="str">
        <f>IF(F16="","",IF(F16+L5&lt;=L2-L3,F16+L5,""))</f>
        <v/>
      </c>
      <c r="H16" s="20" t="str">
        <f>IF(G16="","",IF(G16+L5&lt;=L2-L3,G16+L5,""))</f>
        <v/>
      </c>
      <c r="I16" s="20" t="str">
        <f>IF(H16="","",IF(H16+L5&lt;=L2-L3,H16+L5,""))</f>
        <v/>
      </c>
      <c r="J16" s="20" t="str">
        <f>IF(I16="","",IF(I16+L5&lt;=L2-L3,I16+L5,""))</f>
        <v/>
      </c>
      <c r="K16" s="20" t="str">
        <f>IF(J16="","",IF(J16+L5&lt;=L2-L3,J16+L5,""))</f>
        <v/>
      </c>
      <c r="L16" s="21" t="str">
        <f>IF(K16="","",IF(K16+L5&lt;=L2-L3,K16+L5,""))</f>
        <v/>
      </c>
      <c r="M16" s="16"/>
      <c r="N16" s="16"/>
      <c r="O16" s="16"/>
    </row>
    <row r="17" spans="1:15" ht="12" customHeight="1">
      <c r="A17" s="16"/>
      <c r="B17" s="37"/>
      <c r="C17" s="28"/>
      <c r="D17" s="29"/>
      <c r="E17" s="29"/>
      <c r="F17" s="29"/>
      <c r="G17" s="29"/>
      <c r="H17" s="29"/>
      <c r="I17" s="29"/>
      <c r="J17" s="29"/>
      <c r="K17" s="29"/>
      <c r="L17" s="30"/>
      <c r="M17" s="16"/>
      <c r="N17" s="16"/>
      <c r="O17" s="16"/>
    </row>
    <row r="18" spans="1:15" ht="15.75" customHeight="1">
      <c r="A18" s="16"/>
      <c r="B18" s="36" t="str">
        <f>IF(C19="","","NÚMERO DE FUROS  ")</f>
        <v/>
      </c>
      <c r="C18" s="5" t="str">
        <f>IF(C19="","",41)</f>
        <v/>
      </c>
      <c r="D18" s="6" t="str">
        <f>IF(D19="","",42)</f>
        <v/>
      </c>
      <c r="E18" s="6" t="str">
        <f>IF(E19="","",43)</f>
        <v/>
      </c>
      <c r="F18" s="6" t="str">
        <f>IF(F19="","",44)</f>
        <v/>
      </c>
      <c r="G18" s="6" t="str">
        <f>IF(G19="","",45)</f>
        <v/>
      </c>
      <c r="H18" s="6" t="str">
        <f>IF(H19="","",46)</f>
        <v/>
      </c>
      <c r="I18" s="6" t="str">
        <f>IF(I19="","",47)</f>
        <v/>
      </c>
      <c r="J18" s="6" t="str">
        <f>IF(J19="","",48)</f>
        <v/>
      </c>
      <c r="K18" s="6" t="str">
        <f>IF(K19="","",49)</f>
        <v/>
      </c>
      <c r="L18" s="7" t="str">
        <f>IF(L19="","",50)</f>
        <v/>
      </c>
      <c r="M18" s="16"/>
      <c r="N18" s="16"/>
      <c r="O18" s="16"/>
    </row>
    <row r="19" spans="1:15" ht="15.75" customHeight="1">
      <c r="A19" s="16"/>
      <c r="B19" s="36" t="str">
        <f>IF(C19="","","POSIÇÃO NA ESCALA - mm")</f>
        <v/>
      </c>
      <c r="C19" s="19" t="str">
        <f>IF(L16="","",IF(L16+L5&lt;=L2-L3,L16+L5,""))</f>
        <v/>
      </c>
      <c r="D19" s="20" t="str">
        <f>IF(C19="","",IF(C19+L5&lt;=L2-L3,C19+L5,""))</f>
        <v/>
      </c>
      <c r="E19" s="20" t="str">
        <f>IF(D19="","",IF(D19+L5&lt;=L2-L3,D19+L5,""))</f>
        <v/>
      </c>
      <c r="F19" s="20" t="str">
        <f>IF(E19="","",IF(E19+L5&lt;=L2-L3,E19+L5,""))</f>
        <v/>
      </c>
      <c r="G19" s="20" t="str">
        <f>IF(F19="","",IF(F19+L5&lt;=L2-L3,F19+L5,""))</f>
        <v/>
      </c>
      <c r="H19" s="20" t="str">
        <f>IF(G19="","",IF(G19+L5&lt;=L2-L3,G19+L5,""))</f>
        <v/>
      </c>
      <c r="I19" s="20" t="str">
        <f>IF(H19="","",IF(H19+L5&lt;=L2-L3,H19+L5,""))</f>
        <v/>
      </c>
      <c r="J19" s="20" t="str">
        <f>IF(I19="","",IF(I19+L5&lt;=L2-L3,I19+L5,""))</f>
        <v/>
      </c>
      <c r="K19" s="20" t="str">
        <f>IF(J19="","",IF(J19+L5&lt;=L2-L3,J19+L5,""))</f>
        <v/>
      </c>
      <c r="L19" s="21" t="str">
        <f>IF(K19="","",IF(K19+L5&lt;=L2-L3,K19+L5,""))</f>
        <v/>
      </c>
      <c r="M19" s="16"/>
      <c r="N19" s="16"/>
      <c r="O19" s="16"/>
    </row>
    <row r="20" spans="1:15" ht="12" customHeight="1" thickBot="1">
      <c r="A20" s="16"/>
      <c r="B20" s="31"/>
      <c r="C20" s="32"/>
      <c r="D20" s="33"/>
      <c r="E20" s="33"/>
      <c r="F20" s="33"/>
      <c r="G20" s="33"/>
      <c r="H20" s="33"/>
      <c r="I20" s="33"/>
      <c r="J20" s="34"/>
      <c r="K20" s="34"/>
      <c r="L20" s="35"/>
      <c r="M20" s="16"/>
      <c r="N20" s="16"/>
      <c r="O20" s="16"/>
    </row>
    <row r="21" spans="1:15" ht="39" customHeight="1" thickBot="1">
      <c r="A21" s="16"/>
      <c r="B21" s="46" t="s">
        <v>4</v>
      </c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16"/>
      <c r="N21" s="16"/>
      <c r="O21" s="16"/>
    </row>
    <row r="22" spans="1:15">
      <c r="A22" s="16"/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>
      <c r="A23" s="16"/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>
      <c r="A24" s="16"/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>
      <c r="A25" s="16"/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C26" s="1"/>
    </row>
    <row r="27" spans="1:15">
      <c r="C27" s="1"/>
    </row>
    <row r="28" spans="1:15">
      <c r="C28" s="1"/>
    </row>
  </sheetData>
  <sheetProtection password="8510" sheet="1" objects="1" scenarios="1" selectLockedCells="1"/>
  <mergeCells count="3">
    <mergeCell ref="J1:L1"/>
    <mergeCell ref="B1:I1"/>
    <mergeCell ref="B21:L21"/>
  </mergeCells>
  <dataValidations count="3">
    <dataValidation type="whole" allowBlank="1" showInputMessage="1" showErrorMessage="1" errorTitle="Número Incompatível" error="O número inserido é incompatível com este argumento!_x000a_Digite somente números inteiros. _x000a_       _x000a_          Mín. 02   -   Máx. 50 _x000a__x000a_Conforme a quantidade de furos necessários." promptTitle="Quantidade de Furos" sqref="L4">
      <formula1>2</formula1>
      <formula2>50</formula2>
    </dataValidation>
    <dataValidation type="decimal" operator="greaterThanOrEqual" allowBlank="1" showInputMessage="1" showErrorMessage="1" errorTitle="Erro - Número negativo!" error="O valor inserido não é válido!_x000a__x000a_Digite números positivos!_x000a_" sqref="L3">
      <formula1>0</formula1>
    </dataValidation>
    <dataValidation type="decimal" operator="greaterThanOrEqual" allowBlank="1" showInputMessage="1" showErrorMessage="1" errorTitle="Erro - Número incompatível!" error="O Valor inserido não é válido!_x000a__x000a_Digite um valor para comprimento da peça igual ou maior que 20 mm" sqref="L2">
      <formula1>20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H5" sqref="H5"/>
    </sheetView>
  </sheetViews>
  <sheetFormatPr defaultRowHeight="15"/>
  <cols>
    <col min="1" max="1" width="17.7109375" customWidth="1"/>
    <col min="2" max="2" width="4.5703125" customWidth="1"/>
    <col min="3" max="3" width="65" customWidth="1"/>
    <col min="4" max="4" width="2.5703125" customWidth="1"/>
  </cols>
  <sheetData>
    <row r="1" spans="1:6" ht="30.75" customHeight="1">
      <c r="A1" s="56"/>
      <c r="B1" s="56"/>
      <c r="C1" s="59" t="s">
        <v>7</v>
      </c>
      <c r="D1" s="56"/>
      <c r="E1" s="56"/>
      <c r="F1" s="56"/>
    </row>
    <row r="2" spans="1:6">
      <c r="A2" s="57"/>
      <c r="D2" s="38"/>
      <c r="E2" s="57"/>
      <c r="F2" s="57"/>
    </row>
    <row r="3" spans="1:6">
      <c r="A3" s="57"/>
      <c r="C3" s="39" t="s">
        <v>6</v>
      </c>
      <c r="D3" s="38"/>
      <c r="E3" s="57"/>
      <c r="F3" s="57"/>
    </row>
    <row r="4" spans="1:6">
      <c r="A4" s="57"/>
      <c r="C4" s="39"/>
      <c r="D4" s="38"/>
      <c r="E4" s="57"/>
      <c r="F4" s="57"/>
    </row>
    <row r="5" spans="1:6" ht="45">
      <c r="A5" s="57"/>
      <c r="C5" s="40" t="s">
        <v>12</v>
      </c>
      <c r="D5" s="38"/>
      <c r="E5" s="57"/>
      <c r="F5" s="57"/>
    </row>
    <row r="6" spans="1:6">
      <c r="A6" s="57"/>
      <c r="C6" s="39"/>
      <c r="D6" s="38"/>
      <c r="E6" s="57"/>
      <c r="F6" s="57"/>
    </row>
    <row r="7" spans="1:6" ht="66" customHeight="1">
      <c r="A7" s="57"/>
      <c r="C7" s="40" t="s">
        <v>14</v>
      </c>
      <c r="D7" s="38"/>
      <c r="E7" s="57"/>
      <c r="F7" s="57"/>
    </row>
    <row r="8" spans="1:6">
      <c r="A8" s="57"/>
      <c r="C8" s="39" t="s">
        <v>9</v>
      </c>
      <c r="D8" s="38"/>
      <c r="E8" s="57"/>
      <c r="F8" s="57"/>
    </row>
    <row r="9" spans="1:6">
      <c r="A9" s="57"/>
      <c r="C9" s="39" t="s">
        <v>10</v>
      </c>
      <c r="D9" s="38"/>
      <c r="E9" s="57"/>
      <c r="F9" s="57"/>
    </row>
    <row r="10" spans="1:6">
      <c r="A10" s="57"/>
      <c r="C10" s="39"/>
      <c r="D10" s="38"/>
      <c r="E10" s="57"/>
      <c r="F10" s="57"/>
    </row>
    <row r="11" spans="1:6" ht="45">
      <c r="A11" s="57"/>
      <c r="C11" s="41" t="s">
        <v>8</v>
      </c>
      <c r="D11" s="38"/>
      <c r="E11" s="57"/>
      <c r="F11" s="57"/>
    </row>
    <row r="12" spans="1:6">
      <c r="A12" s="57"/>
      <c r="C12" s="39"/>
      <c r="D12" s="38"/>
      <c r="E12" s="57"/>
      <c r="F12" s="57"/>
    </row>
    <row r="13" spans="1:6" ht="45">
      <c r="A13" s="57"/>
      <c r="C13" s="41" t="s">
        <v>15</v>
      </c>
      <c r="D13" s="38"/>
      <c r="E13" s="57"/>
      <c r="F13" s="57"/>
    </row>
    <row r="14" spans="1:6">
      <c r="A14" s="57"/>
      <c r="D14" s="38"/>
      <c r="E14" s="57"/>
      <c r="F14" s="57"/>
    </row>
    <row r="15" spans="1:6" ht="33" customHeight="1">
      <c r="A15" s="57"/>
      <c r="C15" s="58" t="s">
        <v>13</v>
      </c>
      <c r="D15" s="38"/>
      <c r="E15" s="57"/>
      <c r="F15" s="57"/>
    </row>
    <row r="16" spans="1:6">
      <c r="A16" s="57"/>
      <c r="B16" s="57"/>
      <c r="C16" s="57"/>
      <c r="D16" s="57"/>
      <c r="E16" s="57"/>
      <c r="F16" s="57"/>
    </row>
    <row r="17" spans="1:6">
      <c r="A17" s="57"/>
      <c r="B17" s="57"/>
      <c r="C17" s="57"/>
      <c r="D17" s="57"/>
      <c r="E17" s="57"/>
      <c r="F17" s="57"/>
    </row>
    <row r="18" spans="1:6">
      <c r="A18" s="57"/>
      <c r="B18" s="57"/>
      <c r="C18" s="57"/>
      <c r="D18" s="57"/>
      <c r="E18" s="57"/>
      <c r="F18" s="57"/>
    </row>
    <row r="19" spans="1:6">
      <c r="A19" s="57"/>
      <c r="B19" s="57"/>
      <c r="C19" s="57"/>
      <c r="D19" s="57"/>
      <c r="E19" s="57"/>
      <c r="F19" s="57"/>
    </row>
    <row r="20" spans="1:6">
      <c r="A20" s="57"/>
      <c r="B20" s="57"/>
      <c r="C20" s="57"/>
      <c r="D20" s="57"/>
      <c r="E20" s="57"/>
      <c r="F20" s="57"/>
    </row>
    <row r="21" spans="1:6">
      <c r="A21" s="57"/>
      <c r="B21" s="57"/>
      <c r="C21" s="57"/>
      <c r="D21" s="57"/>
      <c r="E21" s="57"/>
      <c r="F21" s="57"/>
    </row>
  </sheetData>
  <sheetProtection password="851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CALCULATE PITCH</vt:lpstr>
      <vt:lpstr>INFORMAÇÕES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</dc:creator>
  <cp:lastModifiedBy>Lauri</cp:lastModifiedBy>
  <dcterms:created xsi:type="dcterms:W3CDTF">2012-04-29T12:20:15Z</dcterms:created>
  <dcterms:modified xsi:type="dcterms:W3CDTF">2012-05-12T00:40:23Z</dcterms:modified>
</cp:coreProperties>
</file>